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inance\DIVACCT\USERS\AGFA\Projects\1920 Annual Report\Waikato DHB\SSC reporting\Published report for 2019_20\"/>
    </mc:Choice>
  </mc:AlternateContent>
  <bookViews>
    <workbookView xWindow="0" yWindow="0" windowWidth="28800" windowHeight="1183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<sst xmlns="http://schemas.openxmlformats.org/spreadsheetml/2006/main" count="239" uniqueCount="176">
  <si>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</si>
  <si>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</si>
  <si>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</si>
  <si>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</si>
  <si>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</si>
  <si>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</si>
  <si>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</si>
  <si>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</si>
  <si>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</si>
  <si>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</si>
  <si>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</si>
  <si>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</si>
  <si>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</si>
  <si>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</si>
  <si>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</si>
  <si>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</si>
  <si>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</si>
  <si>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</si>
  <si>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</si>
  <si>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</si>
  <si>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</si>
  <si>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</si>
  <si>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</si>
  <si>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</si>
  <si>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</si>
  <si>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</si>
  <si>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</si>
  <si>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</si>
  <si>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</si>
  <si>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</si>
  <si>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</si>
  <si>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</si>
  <si>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</si>
  <si>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</si>
  <si>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</si>
  <si>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</si>
  <si>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</si>
  <si>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</si>
  <si>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</si>
  <si>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</si>
  <si>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</si>
  <si>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</si>
  <si>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</si>
  <si>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</si>
  <si>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</si>
  <si>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</si>
  <si>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</si>
  <si>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</si>
  <si>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</si>
  <si>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</si>
  <si>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</si>
  <si>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</si>
  <si>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</si>
  <si>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</si>
  <si>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</si>
  <si>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</si>
  <si>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</si>
  <si>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</si>
  <si>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</si>
  <si>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</si>
  <si>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</si>
  <si>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</si>
  <si>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</si>
  <si>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</si>
  <si>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</si>
  <si>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</si>
  <si>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</si>
  <si>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</si>
  <si>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</si>
  <si>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</si>
  <si>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</si>
  <si>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</si>
  <si>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</si>
  <si>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</si>
  <si>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</si>
  <si>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</si>
  <si>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</si>
  <si>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</si>
  <si>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</si>
  <si>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</si>
  <si>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</si>
  <si>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</si>
  <si>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</si>
  <si>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</si>
  <si>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</si>
  <si>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</si>
  <si>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</si>
  <si>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</si>
  <si>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</si>
  <si>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</si>
  <si>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</si>
  <si>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</si>
  <si>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</si>
  <si>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</si>
  <si>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</si>
  <si>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</si>
  <si>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</si>
  <si>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</si>
  <si>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</si>
  <si>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</si>
  <si>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</si>
  <si>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</si>
  <si>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</si>
  <si>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</si>
  <si>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</si>
  <si>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</si>
  <si>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</si>
  <si>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</si>
  <si>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</si>
  <si>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</si>
  <si>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</si>
  <si>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</si>
  <si>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</si>
  <si>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</si>
  <si>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</si>
  <si>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</si>
  <si>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</si>
  <si>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</si>
  <si>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</si>
  <si>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</si>
  <si>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</si>
  <si>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</si>
  <si>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</si>
  <si>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</si>
  <si>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</si>
  <si>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</si>
  <si>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</si>
  <si>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</si>
  <si>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</si>
  <si>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</si>
  <si>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</si>
  <si>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</si>
  <si>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</si>
  <si>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</si>
  <si>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</si>
  <si>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</si>
  <si>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</si>
  <si>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</si>
  <si>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</si>
  <si>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</si>
  <si>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</si>
  <si>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</si>
  <si>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</si>
  <si>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</si>
  <si>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</si>
  <si>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</si>
  <si>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</si>
  <si>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</si>
  <si>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</si>
  <si>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</si>
  <si>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</si>
  <si>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</si>
  <si>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</si>
  <si>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</si>
  <si>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</si>
  <si>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</si>
  <si>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</si>
  <si>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</si>
  <si>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</si>
  <si>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</si>
  <si>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</si>
  <si>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</si>
  <si>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</si>
  <si>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</si>
  <si>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</si>
  <si>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</si>
  <si>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</si>
  <si>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</si>
  <si>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</si>
  <si>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Waikato District Health Board</t>
  </si>
  <si>
    <t>Tanya Maloney - Acting CE</t>
  </si>
  <si>
    <t>None</t>
  </si>
  <si>
    <t>August 2019 - half month</t>
  </si>
  <si>
    <t>Communication</t>
  </si>
  <si>
    <t>Mobile phone and tablet cost</t>
  </si>
  <si>
    <t>Dame Karen Poutasi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</si>
</sst>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quotePrefix="1"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560917</xdr:colOff>
      <xdr:row>10</xdr:row>
      <xdr:rowOff>338666</xdr:rowOff>
    </xdr:from>
    <xdr:to>
      <xdr:col>3</xdr:col>
      <xdr:colOff>3153833</xdr:colOff>
      <xdr:row>21</xdr:row>
      <xdr:rowOff>232833</xdr:rowOff>
    </xdr:to>
    <xdr:sp macro="" textlink="">
      <xdr:nvSpPr>
        <xdr:cNvPr id="2" name="TextBox 1"/>
        <xdr:cNvSpPr txBox="1"/>
      </xdr:nvSpPr>
      <xdr:spPr>
        <a:xfrm>
          <a:off x="2942167" y="3492499"/>
          <a:ext cx="8307916" cy="1502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sp3d extrusionH="57150">
            <a:bevelT w="38100" h="38100"/>
          </a:sp3d>
        </a:bodyPr>
        <a:lstStyle/>
        <a:p>
          <a:r>
            <a:rPr lang="en-NZ" sz="5400">
              <a:solidFill>
                <a:schemeClr val="tx2">
                  <a:lumMod val="40000"/>
                  <a:lumOff val="60000"/>
                </a:schemeClr>
              </a:solidFill>
            </a:rPr>
            <a:t>       </a:t>
          </a:r>
          <a:endParaRPr lang="en-NZ" sz="5400" b="1" cap="none" spc="0">
            <a:ln w="22225">
              <a:solidFill>
                <a:schemeClr val="bg1">
                  <a:lumMod val="50000"/>
                </a:schemeClr>
              </a:solidFill>
              <a:prstDash val="solid"/>
            </a:ln>
            <a:solidFill>
              <a:schemeClr val="bg1">
                <a:lumMod val="85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222250</xdr:colOff>
      <xdr:row>13</xdr:row>
      <xdr:rowOff>10584</xdr:rowOff>
    </xdr:from>
    <xdr:to>
      <xdr:col>3</xdr:col>
      <xdr:colOff>2264833</xdr:colOff>
      <xdr:row>21</xdr:row>
      <xdr:rowOff>137584</xdr:rowOff>
    </xdr:to>
    <xdr:sp macro="" textlink="">
      <xdr:nvSpPr>
        <xdr:cNvPr id="2" name="TextBox 1"/>
        <xdr:cNvSpPr txBox="1"/>
      </xdr:nvSpPr>
      <xdr:spPr>
        <a:xfrm>
          <a:off x="2603500" y="3481917"/>
          <a:ext cx="7757583" cy="139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613833</xdr:colOff>
      <xdr:row>13</xdr:row>
      <xdr:rowOff>52917</xdr:rowOff>
    </xdr:from>
    <xdr:to>
      <xdr:col>3</xdr:col>
      <xdr:colOff>666750</xdr:colOff>
      <xdr:row>21</xdr:row>
      <xdr:rowOff>31750</xdr:rowOff>
    </xdr:to>
    <xdr:sp macro="" textlink="">
      <xdr:nvSpPr>
        <xdr:cNvPr id="2" name="TextBox 1"/>
        <xdr:cNvSpPr txBox="1"/>
      </xdr:nvSpPr>
      <xdr:spPr>
        <a:xfrm>
          <a:off x="2995083" y="3524250"/>
          <a:ext cx="5767917" cy="1248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5400" b="1" cap="none" spc="0">
              <a:ln w="22225">
                <a:solidFill>
                  <a:schemeClr val="bg1">
                    <a:lumMod val="50000"/>
                  </a:schemeClr>
                </a:solidFill>
                <a:prstDash val="solid"/>
              </a:ln>
              <a:solidFill>
                <a:schemeClr val="bg1">
                  <a:lumMod val="85000"/>
                </a:schemeClr>
              </a:solidFill>
              <a:effectLst/>
              <a:latin typeface="+mn-lt"/>
              <a:ea typeface="+mn-ea"/>
              <a:cs typeface="+mn-cs"/>
            </a:rPr>
            <a:t>       </a:t>
          </a:r>
          <a:endParaRPr lang="en-NZ"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1600200</xdr:colOff>
      <xdr:row>13</xdr:row>
      <xdr:rowOff>76200</xdr:rowOff>
    </xdr:from>
    <xdr:to>
      <xdr:col>4</xdr:col>
      <xdr:colOff>1076325</xdr:colOff>
      <xdr:row>21</xdr:row>
      <xdr:rowOff>9525</xdr:rowOff>
    </xdr:to>
    <xdr:sp macro="" textlink="">
      <xdr:nvSpPr>
        <xdr:cNvPr id="2" name="TextBox 1"/>
        <xdr:cNvSpPr txBox="1"/>
      </xdr:nvSpPr>
      <xdr:spPr>
        <a:xfrm>
          <a:off x="3981450" y="3743325"/>
          <a:ext cx="577215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5400" b="1" cap="none" spc="0">
              <a:ln w="22225">
                <a:solidFill>
                  <a:schemeClr val="bg1">
                    <a:lumMod val="50000"/>
                  </a:schemeClr>
                </a:solidFill>
                <a:prstDash val="solid"/>
              </a:ln>
              <a:solidFill>
                <a:schemeClr val="bg1">
                  <a:lumMod val="85000"/>
                </a:schemeClr>
              </a:solidFill>
              <a:effectLst/>
              <a:latin typeface="+mn-lt"/>
              <a:ea typeface="+mn-ea"/>
              <a:cs typeface="+mn-cs"/>
            </a:rPr>
            <a:t>       </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88" t="s">
        <v>169</v>
      </c>
      <c r="C2" s="188"/>
      <c r="D2" s="188"/>
      <c r="E2" s="188"/>
      <c r="F2" s="188"/>
      <c r="G2" s="46"/>
      <c r="H2" s="46"/>
      <c r="I2" s="46"/>
      <c r="J2" s="46"/>
      <c r="K2" s="46"/>
    </row>
    <row r="3" spans="1:11" ht="21" customHeight="1" x14ac:dyDescent="0.2">
      <c r="A3" s="4" t="s">
        <v>53</v>
      </c>
      <c r="B3" s="188" t="s">
        <v>170</v>
      </c>
      <c r="C3" s="188"/>
      <c r="D3" s="188"/>
      <c r="E3" s="188"/>
      <c r="F3" s="188"/>
      <c r="G3" s="46"/>
      <c r="H3" s="46"/>
      <c r="I3" s="46"/>
      <c r="J3" s="46"/>
      <c r="K3" s="46"/>
    </row>
    <row r="4" spans="1:11" ht="21" customHeight="1" x14ac:dyDescent="0.2">
      <c r="A4" s="4" t="s">
        <v>54</v>
      </c>
      <c r="B4" s="189">
        <v>43678</v>
      </c>
      <c r="C4" s="189"/>
      <c r="D4" s="189"/>
      <c r="E4" s="189"/>
      <c r="F4" s="189"/>
      <c r="G4" s="46"/>
      <c r="H4" s="46"/>
      <c r="I4" s="46"/>
      <c r="J4" s="46"/>
      <c r="K4" s="46"/>
    </row>
    <row r="5" spans="1:11" ht="21" customHeight="1" x14ac:dyDescent="0.2">
      <c r="A5" s="4" t="s">
        <v>55</v>
      </c>
      <c r="B5" s="189">
        <v>43688</v>
      </c>
      <c r="C5" s="189"/>
      <c r="D5" s="189"/>
      <c r="E5" s="189"/>
      <c r="F5" s="189"/>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175</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0</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17</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Travel!B36</f>
        <v>0</v>
      </c>
      <c r="C16" s="104" t="str">
        <f>C11</f>
        <v>Figures exclude GST</v>
      </c>
      <c r="D16" s="59"/>
      <c r="E16" s="8"/>
      <c r="F16" s="60"/>
      <c r="G16" s="46"/>
      <c r="H16" s="46"/>
      <c r="I16" s="46"/>
      <c r="J16" s="46"/>
      <c r="K16" s="46"/>
    </row>
    <row r="17" spans="1:11" ht="27.75" customHeight="1" x14ac:dyDescent="0.2">
      <c r="A17" s="11" t="s">
        <v>72</v>
      </c>
      <c r="B17" s="96">
        <f>Travel!B50</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1</v>
      </c>
      <c r="C55" s="111"/>
      <c r="D55" s="111">
        <f>COUNTIF(Travel!D12:D21,"*")</f>
        <v>0</v>
      </c>
      <c r="E55" s="112"/>
      <c r="F55" s="112" t="b">
        <f>MIN(B55,D55)=MAX(B55,D55)</f>
        <v>0</v>
      </c>
      <c r="G55" s="46"/>
      <c r="H55" s="46"/>
      <c r="I55" s="46"/>
      <c r="J55" s="46"/>
      <c r="K55" s="46"/>
    </row>
    <row r="56" spans="1:11" hidden="1" x14ac:dyDescent="0.2">
      <c r="A56" s="121" t="s">
        <v>105</v>
      </c>
      <c r="B56" s="111">
        <f>COUNT(Travel!B26:B35)</f>
        <v>1</v>
      </c>
      <c r="C56" s="111"/>
      <c r="D56" s="111">
        <f>COUNTIF(Travel!D26:D35,"*")</f>
        <v>0</v>
      </c>
      <c r="E56" s="112"/>
      <c r="F56" s="112" t="b">
        <f>MIN(B56,D56)=MAX(B56,D56)</f>
        <v>0</v>
      </c>
    </row>
    <row r="57" spans="1:11" hidden="1" x14ac:dyDescent="0.2">
      <c r="A57" s="122"/>
      <c r="B57" s="111">
        <f>COUNT(Travel!B40:B49)</f>
        <v>1</v>
      </c>
      <c r="C57" s="111"/>
      <c r="D57" s="111">
        <f>COUNTIF(Travel!D40:D49,"*")</f>
        <v>0</v>
      </c>
      <c r="E57" s="112"/>
      <c r="F57" s="112" t="b">
        <f>MIN(B57,D57)=MAX(B57,D57)</f>
        <v>0</v>
      </c>
    </row>
    <row r="58" spans="1:11" hidden="1" x14ac:dyDescent="0.2">
      <c r="A58" s="123" t="s">
        <v>106</v>
      </c>
      <c r="B58" s="113">
        <f>COUNT(Hospitality!B11:B24)</f>
        <v>1</v>
      </c>
      <c r="C58" s="113"/>
      <c r="D58" s="113">
        <f>COUNTIF(Hospitality!D11:D24,"*")</f>
        <v>0</v>
      </c>
      <c r="E58" s="114"/>
      <c r="F58" s="114" t="b">
        <f>MIN(B58,D58)=MAX(B58,D58)</f>
        <v>0</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1</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90" zoomScaleNormal="9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4" t="str">
        <f>'Summary and sign-off'!B2:F2</f>
        <v>Waikato District Health Board</v>
      </c>
      <c r="C2" s="174"/>
      <c r="D2" s="174"/>
      <c r="E2" s="174"/>
      <c r="F2" s="46"/>
    </row>
    <row r="3" spans="1:6" ht="21" customHeight="1" x14ac:dyDescent="0.2">
      <c r="A3" s="4" t="s">
        <v>110</v>
      </c>
      <c r="B3" s="174" t="str">
        <f>'Summary and sign-off'!B3:F3</f>
        <v>Tanya Maloney - Acting CE</v>
      </c>
      <c r="C3" s="174"/>
      <c r="D3" s="174"/>
      <c r="E3" s="174"/>
      <c r="F3" s="46"/>
    </row>
    <row r="4" spans="1:6" ht="21" customHeight="1" x14ac:dyDescent="0.2">
      <c r="A4" s="4" t="s">
        <v>111</v>
      </c>
      <c r="B4" s="174">
        <f>'Summary and sign-off'!B4:F4</f>
        <v>43678</v>
      </c>
      <c r="C4" s="174"/>
      <c r="D4" s="174"/>
      <c r="E4" s="174"/>
      <c r="F4" s="46"/>
    </row>
    <row r="5" spans="1:6" ht="21" customHeight="1" x14ac:dyDescent="0.2">
      <c r="A5" s="4" t="s">
        <v>112</v>
      </c>
      <c r="B5" s="174">
        <f>'Summary and sign-off'!B5:F5</f>
        <v>43688</v>
      </c>
      <c r="C5" s="174"/>
      <c r="D5" s="174"/>
      <c r="E5" s="174"/>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7" t="s">
        <v>114</v>
      </c>
      <c r="B8" s="178"/>
      <c r="C8" s="178"/>
      <c r="D8" s="178"/>
      <c r="E8" s="178"/>
      <c r="F8" s="22"/>
    </row>
    <row r="9" spans="1:6" ht="36" customHeight="1" x14ac:dyDescent="0.2">
      <c r="A9" s="179" t="s">
        <v>115</v>
      </c>
      <c r="B9" s="180"/>
      <c r="C9" s="180"/>
      <c r="D9" s="180"/>
      <c r="E9" s="180"/>
      <c r="F9" s="22"/>
    </row>
    <row r="10" spans="1:6" ht="24.75" customHeight="1" x14ac:dyDescent="0.2">
      <c r="A10" s="176" t="s">
        <v>116</v>
      </c>
      <c r="B10" s="181"/>
      <c r="C10" s="176"/>
      <c r="D10" s="176"/>
      <c r="E10" s="176"/>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v>0</v>
      </c>
      <c r="C13" s="159" t="s">
        <v>171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5" t="str">
        <f>IF('Summary and sign-off'!F55='Summary and sign-off'!F54,'Summary and sign-off'!A51,'Summary and sign-off'!A50)</f>
        <v>Not all lines have an entry for "Cost in NZ$" and "Type of expense"</v>
      </c>
      <c r="E22" s="175"/>
      <c r="F22" s="46"/>
    </row>
    <row r="23" spans="1:6" ht="10.5" customHeight="1" x14ac:dyDescent="0.2">
      <c r="A23" s="27"/>
      <c r="B23" s="22"/>
      <c r="C23" s="27"/>
      <c r="D23" s="27"/>
      <c r="E23" s="27"/>
      <c r="F23" s="27"/>
    </row>
    <row r="24" spans="1:6" ht="24.75" customHeight="1" x14ac:dyDescent="0.2">
      <c r="A24" s="176" t="s">
        <v>123</v>
      </c>
      <c r="B24" s="176"/>
      <c r="C24" s="176"/>
      <c r="D24" s="176"/>
      <c r="E24" s="176"/>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c r="B27" s="158">
        <v>0</v>
      </c>
      <c r="C27" s="159" t="s">
        <v>171</v>
      </c>
      <c r="D27" s="159"/>
      <c r="E27" s="160"/>
      <c r="F27" s="1"/>
    </row>
    <row r="28" spans="1:6" s="87" customFormat="1" x14ac:dyDescent="0.2">
      <c r="A28" s="157"/>
      <c r="B28" s="158"/>
      <c r="C28" s="159"/>
      <c r="D28" s="159"/>
      <c r="E28" s="160"/>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hidden="1" x14ac:dyDescent="0.2">
      <c r="A35" s="147"/>
      <c r="B35" s="148"/>
      <c r="C35" s="149"/>
      <c r="D35" s="149"/>
      <c r="E35" s="150"/>
      <c r="F35" s="1"/>
    </row>
    <row r="36" spans="1:6" ht="19.5" customHeight="1" x14ac:dyDescent="0.2">
      <c r="A36" s="107" t="s">
        <v>125</v>
      </c>
      <c r="B36" s="108">
        <f>SUM(B26:B35)</f>
        <v>0</v>
      </c>
      <c r="C36" s="168" t="str">
        <f>IF(SUBTOTAL(3,B26:B35)=SUBTOTAL(103,B26:B35),'Summary and sign-off'!$A$48,'Summary and sign-off'!$A$49)</f>
        <v>Check - there are no hidden rows with data</v>
      </c>
      <c r="D36" s="175" t="str">
        <f>IF('Summary and sign-off'!F56='Summary and sign-off'!F54,'Summary and sign-off'!A51,'Summary and sign-off'!A50)</f>
        <v>Not all lines have an entry for "Cost in NZ$" and "Type of expense"</v>
      </c>
      <c r="E36" s="175"/>
      <c r="F36" s="46"/>
    </row>
    <row r="37" spans="1:6" ht="10.5" customHeight="1" x14ac:dyDescent="0.2">
      <c r="A37" s="27"/>
      <c r="B37" s="22"/>
      <c r="C37" s="27"/>
      <c r="D37" s="27"/>
      <c r="E37" s="27"/>
      <c r="F37" s="27"/>
    </row>
    <row r="38" spans="1:6" ht="24.75" customHeight="1" x14ac:dyDescent="0.2">
      <c r="A38" s="176" t="s">
        <v>126</v>
      </c>
      <c r="B38" s="176"/>
      <c r="C38" s="176"/>
      <c r="D38" s="176"/>
      <c r="E38" s="176"/>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c r="B41" s="158">
        <v>0</v>
      </c>
      <c r="C41" s="159" t="s">
        <v>171</v>
      </c>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0</v>
      </c>
      <c r="C50" s="168" t="str">
        <f>IF(SUBTOTAL(3,B40:B49)=SUBTOTAL(103,B40:B49),'Summary and sign-off'!$A$48,'Summary and sign-off'!$A$49)</f>
        <v>Check - there are no hidden rows with data</v>
      </c>
      <c r="D50" s="175" t="str">
        <f>IF('Summary and sign-off'!F57='Summary and sign-off'!F54,'Summary and sign-off'!A51,'Summary and sign-off'!A50)</f>
        <v>Not all lines have an entry for "Cost in NZ$" and "Type of expense"</v>
      </c>
      <c r="E50" s="175"/>
      <c r="F50" s="46"/>
    </row>
    <row r="51" spans="1:6" ht="10.5" customHeight="1" x14ac:dyDescent="0.2">
      <c r="A51" s="27"/>
      <c r="B51" s="92"/>
      <c r="C51" s="22"/>
      <c r="D51" s="27"/>
      <c r="E51" s="27"/>
      <c r="F51" s="27"/>
    </row>
    <row r="52" spans="1:6" ht="34.5" customHeight="1" x14ac:dyDescent="0.2">
      <c r="A52" s="50" t="s">
        <v>130</v>
      </c>
      <c r="B52" s="93">
        <f>B22+B36+B50</f>
        <v>0</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90" zoomScaleNormal="9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4" t="str">
        <f>'Summary and sign-off'!B2:F2</f>
        <v>Waikato District Health Board</v>
      </c>
      <c r="C2" s="174"/>
      <c r="D2" s="174"/>
      <c r="E2" s="174"/>
      <c r="F2" s="38"/>
    </row>
    <row r="3" spans="1:6" ht="21" customHeight="1" x14ac:dyDescent="0.2">
      <c r="A3" s="4" t="s">
        <v>110</v>
      </c>
      <c r="B3" s="174" t="str">
        <f>'Summary and sign-off'!B3:F3</f>
        <v>Tanya Maloney - Acting CE</v>
      </c>
      <c r="C3" s="174"/>
      <c r="D3" s="174"/>
      <c r="E3" s="174"/>
      <c r="F3" s="38"/>
    </row>
    <row r="4" spans="1:6" ht="21" customHeight="1" x14ac:dyDescent="0.2">
      <c r="A4" s="4" t="s">
        <v>111</v>
      </c>
      <c r="B4" s="174">
        <f>'Summary and sign-off'!B4:F4</f>
        <v>43678</v>
      </c>
      <c r="C4" s="174"/>
      <c r="D4" s="174"/>
      <c r="E4" s="174"/>
      <c r="F4" s="38"/>
    </row>
    <row r="5" spans="1:6" ht="21" customHeight="1" x14ac:dyDescent="0.2">
      <c r="A5" s="4" t="s">
        <v>112</v>
      </c>
      <c r="B5" s="174">
        <f>'Summary and sign-off'!B5:F5</f>
        <v>43688</v>
      </c>
      <c r="C5" s="174"/>
      <c r="D5" s="174"/>
      <c r="E5" s="174"/>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4" t="s">
        <v>137</v>
      </c>
      <c r="B8" s="184"/>
      <c r="C8" s="185"/>
      <c r="D8" s="185"/>
      <c r="E8" s="185"/>
      <c r="F8" s="42"/>
    </row>
    <row r="9" spans="1:6" ht="35.25" customHeight="1" x14ac:dyDescent="0.25">
      <c r="A9" s="182" t="s">
        <v>138</v>
      </c>
      <c r="B9" s="183"/>
      <c r="C9" s="183"/>
      <c r="D9" s="183"/>
      <c r="E9" s="183"/>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v>0</v>
      </c>
      <c r="C12" s="162" t="s">
        <v>171</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5" t="str">
        <f>IF('Summary and sign-off'!F58='Summary and sign-off'!F54,'Summary and sign-off'!A51,'Summary and sign-off'!A50)</f>
        <v>Not all lines have an entry for "Cost in NZ$" and "Type of expense"</v>
      </c>
      <c r="E25" s="175"/>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90" zoomScaleNormal="9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4" t="str">
        <f>'Summary and sign-off'!B2:F2</f>
        <v>Waikato District Health Board</v>
      </c>
      <c r="C2" s="174"/>
      <c r="D2" s="174"/>
      <c r="E2" s="174"/>
      <c r="F2" s="24"/>
    </row>
    <row r="3" spans="1:6" ht="21" customHeight="1" x14ac:dyDescent="0.2">
      <c r="A3" s="4" t="s">
        <v>110</v>
      </c>
      <c r="B3" s="174" t="str">
        <f>'Summary and sign-off'!B3:F3</f>
        <v>Tanya Maloney - Acting CE</v>
      </c>
      <c r="C3" s="174"/>
      <c r="D3" s="174"/>
      <c r="E3" s="174"/>
      <c r="F3" s="24"/>
    </row>
    <row r="4" spans="1:6" ht="21" customHeight="1" x14ac:dyDescent="0.2">
      <c r="A4" s="4" t="s">
        <v>111</v>
      </c>
      <c r="B4" s="174">
        <f>'Summary and sign-off'!B4:F4</f>
        <v>43678</v>
      </c>
      <c r="C4" s="174"/>
      <c r="D4" s="174"/>
      <c r="E4" s="174"/>
      <c r="F4" s="24"/>
    </row>
    <row r="5" spans="1:6" ht="21" customHeight="1" x14ac:dyDescent="0.2">
      <c r="A5" s="4" t="s">
        <v>112</v>
      </c>
      <c r="B5" s="174">
        <f>'Summary and sign-off'!B5:F5</f>
        <v>43688</v>
      </c>
      <c r="C5" s="174"/>
      <c r="D5" s="174"/>
      <c r="E5" s="174"/>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78" t="s">
        <v>147</v>
      </c>
      <c r="B8" s="178"/>
      <c r="C8" s="185"/>
      <c r="D8" s="185"/>
      <c r="E8" s="185"/>
      <c r="F8" s="24"/>
    </row>
    <row r="9" spans="1:6" ht="35.25" customHeight="1" x14ac:dyDescent="0.2">
      <c r="A9" s="186" t="s">
        <v>148</v>
      </c>
      <c r="B9" s="187"/>
      <c r="C9" s="187"/>
      <c r="D9" s="187"/>
      <c r="E9" s="187"/>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t="s">
        <v>172</v>
      </c>
      <c r="B12" s="158">
        <v>17</v>
      </c>
      <c r="C12" s="162" t="s">
        <v>173</v>
      </c>
      <c r="D12" s="162" t="s">
        <v>174</v>
      </c>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17</v>
      </c>
      <c r="C25" s="106" t="str">
        <f>IF(SUBTOTAL(3,B11:B24)=SUBTOTAL(103,B11:B24),'Summary and sign-off'!$A$48,'Summary and sign-off'!$A$49)</f>
        <v>Check - there are no hidden rows with data</v>
      </c>
      <c r="D25" s="175" t="str">
        <f>IF('Summary and sign-off'!F59='Summary and sign-off'!F54,'Summary and sign-off'!A51,'Summary and sign-off'!A50)</f>
        <v>Check - each entry provides sufficient information</v>
      </c>
      <c r="E25" s="175"/>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4" t="str">
        <f>'Summary and sign-off'!B2:F2</f>
        <v>Waikato District Health Board</v>
      </c>
      <c r="C2" s="174"/>
      <c r="D2" s="174"/>
      <c r="E2" s="174"/>
      <c r="F2" s="174"/>
    </row>
    <row r="3" spans="1:6" ht="21" customHeight="1" x14ac:dyDescent="0.2">
      <c r="A3" s="4" t="s">
        <v>110</v>
      </c>
      <c r="B3" s="174" t="str">
        <f>'Summary and sign-off'!B3:F3</f>
        <v>Tanya Maloney - Acting CE</v>
      </c>
      <c r="C3" s="174"/>
      <c r="D3" s="174"/>
      <c r="E3" s="174"/>
      <c r="F3" s="174"/>
    </row>
    <row r="4" spans="1:6" ht="21" customHeight="1" x14ac:dyDescent="0.2">
      <c r="A4" s="4" t="s">
        <v>111</v>
      </c>
      <c r="B4" s="174">
        <f>'Summary and sign-off'!B4:F4</f>
        <v>43678</v>
      </c>
      <c r="C4" s="174"/>
      <c r="D4" s="174"/>
      <c r="E4" s="174"/>
      <c r="F4" s="174"/>
    </row>
    <row r="5" spans="1:6" ht="21" customHeight="1" x14ac:dyDescent="0.2">
      <c r="A5" s="4" t="s">
        <v>112</v>
      </c>
      <c r="B5" s="174">
        <f>'Summary and sign-off'!B5:F5</f>
        <v>43688</v>
      </c>
      <c r="C5" s="174"/>
      <c r="D5" s="174"/>
      <c r="E5" s="174"/>
      <c r="F5" s="174"/>
    </row>
    <row r="6" spans="1:6" ht="21" customHeight="1" x14ac:dyDescent="0.2">
      <c r="A6" s="4" t="s">
        <v>154</v>
      </c>
      <c r="B6" s="171" t="s">
        <v>81</v>
      </c>
      <c r="C6" s="171"/>
      <c r="D6" s="171"/>
      <c r="E6" s="171"/>
      <c r="F6" s="171"/>
    </row>
    <row r="7" spans="1:6" ht="21" customHeight="1" x14ac:dyDescent="0.2">
      <c r="A7" s="4" t="s">
        <v>56</v>
      </c>
      <c r="B7" s="171" t="s">
        <v>83</v>
      </c>
      <c r="C7" s="171"/>
      <c r="D7" s="171"/>
      <c r="E7" s="171"/>
      <c r="F7" s="171"/>
    </row>
    <row r="8" spans="1:6" ht="36" customHeight="1" x14ac:dyDescent="0.2">
      <c r="A8" s="178" t="s">
        <v>155</v>
      </c>
      <c r="B8" s="178"/>
      <c r="C8" s="178"/>
      <c r="D8" s="178"/>
      <c r="E8" s="178"/>
      <c r="F8" s="178"/>
    </row>
    <row r="9" spans="1:6" ht="36" customHeight="1" x14ac:dyDescent="0.2">
      <c r="A9" s="186" t="s">
        <v>156</v>
      </c>
      <c r="B9" s="187"/>
      <c r="C9" s="187"/>
      <c r="D9" s="187"/>
      <c r="E9" s="187"/>
      <c r="F9" s="187"/>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171</v>
      </c>
      <c r="C12" s="165"/>
      <c r="D12" s="164"/>
      <c r="E12" s="166">
        <v>0</v>
      </c>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5" t="str">
        <f>IF('Summary and sign-off'!F60='Summary and sign-off'!F54,'Summary and sign-off'!A52,'Summary and sign-off'!A50)</f>
        <v>Not all lines have an entry for "Description", "Was the gift accepted?" and "Estimated value in NZ$"</v>
      </c>
      <c r="F25" s="175"/>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12165527-d881-4234-97f9-ee139a3f0c3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Anne Argyle</cp:lastModifiedBy>
  <cp:revision/>
  <dcterms:created xsi:type="dcterms:W3CDTF">2010-10-17T20:59:02Z</dcterms:created>
  <dcterms:modified xsi:type="dcterms:W3CDTF">2020-08-09T22:25:51Z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